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0" yWindow="0" windowWidth="25520" windowHeight="15560" tabRatio="500"/>
  </bookViews>
  <sheets>
    <sheet name="Domestico" sheetId="1" r:id="rId1"/>
  </sheets>
  <calcPr calcId="140001" iterate="1" iterateCount="1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 l="1"/>
  <c r="C29" i="1"/>
  <c r="D29" i="1"/>
  <c r="C30" i="1"/>
  <c r="D30" i="1"/>
  <c r="C31" i="1"/>
  <c r="D31" i="1"/>
  <c r="C32" i="1"/>
  <c r="D32" i="1"/>
  <c r="D33" i="1"/>
  <c r="D35" i="1"/>
  <c r="C18" i="1"/>
  <c r="C17" i="1"/>
  <c r="C8" i="1"/>
  <c r="C7" i="1"/>
  <c r="C6" i="1"/>
  <c r="D6" i="1"/>
  <c r="D7" i="1"/>
  <c r="D8" i="1"/>
  <c r="C9" i="1"/>
  <c r="D9" i="1"/>
  <c r="D10" i="1"/>
  <c r="D12" i="1"/>
  <c r="D13" i="1"/>
  <c r="C16" i="1"/>
  <c r="D16" i="1"/>
  <c r="D17" i="1"/>
  <c r="D18" i="1"/>
  <c r="C19" i="1"/>
  <c r="D19" i="1"/>
  <c r="D20" i="1"/>
  <c r="D22" i="1"/>
  <c r="C25" i="1"/>
  <c r="D26" i="1"/>
  <c r="D36" i="1"/>
  <c r="D38" i="1"/>
</calcChain>
</file>

<file path=xl/sharedStrings.xml><?xml version="1.0" encoding="utf-8"?>
<sst xmlns="http://schemas.openxmlformats.org/spreadsheetml/2006/main" count="46" uniqueCount="40">
  <si>
    <t>ABASTECIMIENTO</t>
    <phoneticPr fontId="0" type="noConversion"/>
  </si>
  <si>
    <t>Precio m3</t>
    <phoneticPr fontId="0" type="noConversion"/>
  </si>
  <si>
    <t>m3</t>
    <phoneticPr fontId="0" type="noConversion"/>
  </si>
  <si>
    <t>Total</t>
    <phoneticPr fontId="0" type="noConversion"/>
  </si>
  <si>
    <t>Bloque primero, hasta 20 m3</t>
    <phoneticPr fontId="0" type="noConversion"/>
  </si>
  <si>
    <t>Bloque segundo, entre 20 y 40 m3</t>
    <phoneticPr fontId="0" type="noConversion"/>
  </si>
  <si>
    <t>Bloque tercero, entre 40 y 60 m3</t>
    <phoneticPr fontId="0" type="noConversion"/>
  </si>
  <si>
    <t>Bloque cuarto, más de 60 m3</t>
    <phoneticPr fontId="0" type="noConversion"/>
  </si>
  <si>
    <t>Total variable abastecimiento:</t>
    <phoneticPr fontId="0" type="noConversion"/>
  </si>
  <si>
    <t>Cuota fija abastecimiento:</t>
    <phoneticPr fontId="0" type="noConversion"/>
  </si>
  <si>
    <t>Total abastecimiento:</t>
    <phoneticPr fontId="0" type="noConversion"/>
  </si>
  <si>
    <t>SANEAMIENTO</t>
    <phoneticPr fontId="0" type="noConversion"/>
  </si>
  <si>
    <t>Precio m3</t>
  </si>
  <si>
    <t>m3</t>
  </si>
  <si>
    <t>Total</t>
  </si>
  <si>
    <t>Bloque primero, hasta 20 m3</t>
  </si>
  <si>
    <t>Bloque segundo, entre 20 y 40 m3</t>
  </si>
  <si>
    <t>Bloque tercero, entre 40 y 60 m3</t>
  </si>
  <si>
    <t>Bloque cuarto, más de 60 m3</t>
  </si>
  <si>
    <t>Total variable saneamiento:</t>
    <phoneticPr fontId="0" type="noConversion"/>
  </si>
  <si>
    <t>Cuota fija saneamiento:</t>
    <phoneticPr fontId="0" type="noConversion"/>
  </si>
  <si>
    <t>DEPURACIÓN</t>
    <phoneticPr fontId="0" type="noConversion"/>
  </si>
  <si>
    <t>Total depuración</t>
    <phoneticPr fontId="0" type="noConversion"/>
  </si>
  <si>
    <t>CANON DE INFRAESTRUCTURAS</t>
    <phoneticPr fontId="0" type="noConversion"/>
  </si>
  <si>
    <t>Bloque primero, hasta 2 m3</t>
    <phoneticPr fontId="0" type="noConversion"/>
  </si>
  <si>
    <t>Bloque segundo, entre 2 y 10 m3</t>
    <phoneticPr fontId="0" type="noConversion"/>
  </si>
  <si>
    <t>Bloque tercero, entre 10 y 18 m3</t>
    <phoneticPr fontId="0" type="noConversion"/>
  </si>
  <si>
    <t>Bloque cuarto, más de 18 m3</t>
    <phoneticPr fontId="0" type="noConversion"/>
  </si>
  <si>
    <t>Cuota fija canon:</t>
    <phoneticPr fontId="0" type="noConversion"/>
  </si>
  <si>
    <t>Simulación de recibo ciclo integral del agua</t>
  </si>
  <si>
    <t>RECIBO TRIMESTRAL</t>
  </si>
  <si>
    <t>CONSUMO EN M3:</t>
  </si>
  <si>
    <t>Total variable canon (cálculo mensual):</t>
  </si>
  <si>
    <t>Consumo mensual:</t>
  </si>
  <si>
    <t>Total saneamiento:</t>
  </si>
  <si>
    <t>Total abastecimiento con IVA 10%:</t>
  </si>
  <si>
    <t>Total canon con IVA 10%:</t>
  </si>
  <si>
    <t>Total factura:</t>
  </si>
  <si>
    <t>Total canon (en 2013, sólo un 60 %):</t>
  </si>
  <si>
    <t>Bloque único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</si>
</sst>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[$€-C0A]_-;\-* #,##0.00\ [$€-C0A]_-;_-* &quot;-&quot;??\ [$€-C0A]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Verdana"/>
    </font>
    <font>
      <b/>
      <sz val="12"/>
      <name val="Verdana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8"/>
      <color theme="1"/>
      <name val="Calibri"/>
      <scheme val="minor"/>
    </font>
    <font>
      <sz val="10"/>
      <name val="Verdana"/>
      <family val="2"/>
    </font>
    <font>
      <b/>
      <sz val="1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6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2" borderId="0" xfId="0" applyFont="1" applyFill="1"/>
    <xf numFmtId="0" fontId="0" fillId="2" borderId="0" xfId="0" applyFill="1"/>
    <xf numFmtId="0" fontId="6" fillId="0" borderId="0" xfId="0" applyFont="1" applyAlignment="1">
      <alignment horizontal="right"/>
    </xf>
    <xf numFmtId="164" fontId="0" fillId="0" borderId="0" xfId="2" applyNumberFormat="1" applyFont="1"/>
    <xf numFmtId="164" fontId="0" fillId="0" borderId="0" xfId="0" applyNumberFormat="1"/>
    <xf numFmtId="164" fontId="6" fillId="0" borderId="0" xfId="2" applyNumberFormat="1" applyFont="1"/>
    <xf numFmtId="164" fontId="6" fillId="0" borderId="0" xfId="0" applyNumberFormat="1" applyFont="1"/>
    <xf numFmtId="0" fontId="0" fillId="0" borderId="0" xfId="0" applyAlignment="1">
      <alignment vertical="center"/>
    </xf>
    <xf numFmtId="0" fontId="0" fillId="2" borderId="0" xfId="0" applyFill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/>
    <xf numFmtId="0" fontId="0" fillId="0" borderId="1" xfId="0" applyBorder="1"/>
    <xf numFmtId="43" fontId="0" fillId="0" borderId="0" xfId="1" applyFont="1"/>
    <xf numFmtId="2" fontId="0" fillId="2" borderId="0" xfId="0" applyNumberFormat="1" applyFill="1" applyAlignment="1">
      <alignment horizontal="left"/>
    </xf>
    <xf numFmtId="0" fontId="10" fillId="0" borderId="0" xfId="0" applyFont="1" applyAlignment="1">
      <alignment horizontal="right"/>
    </xf>
    <xf numFmtId="164" fontId="10" fillId="0" borderId="0" xfId="2" applyNumberFormat="1" applyFont="1"/>
    <xf numFmtId="164" fontId="2" fillId="0" borderId="0" xfId="0" applyNumberFormat="1" applyFont="1"/>
    <xf numFmtId="0" fontId="2" fillId="0" borderId="0" xfId="0" applyFont="1" applyAlignment="1">
      <alignment horizontal="right" vertical="center"/>
    </xf>
    <xf numFmtId="164" fontId="10" fillId="0" borderId="0" xfId="0" applyNumberFormat="1" applyFont="1"/>
    <xf numFmtId="0" fontId="2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164" fontId="4" fillId="0" borderId="0" xfId="0" applyNumberFormat="1" applyFont="1" applyBorder="1"/>
    <xf numFmtId="0" fontId="9" fillId="3" borderId="0" xfId="0" applyFont="1" applyFill="1" applyAlignment="1" applyProtection="1">
      <alignment horizontal="center" vertical="center"/>
      <protection locked="0"/>
    </xf>
  </cellXfs>
  <cellStyles count="6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Layout" workbookViewId="0">
      <selection activeCell="D3" sqref="D3"/>
    </sheetView>
  </sheetViews>
  <sheetFormatPr baseColWidth="10" defaultRowHeight="15" x14ac:dyDescent="0"/>
  <cols>
    <col min="1" max="1" width="32.33203125" customWidth="1"/>
    <col min="3" max="3" width="11.83203125" customWidth="1"/>
    <col min="4" max="4" width="18.5" customWidth="1"/>
    <col min="5" max="5" width="33.83203125" customWidth="1"/>
    <col min="7" max="7" width="11.83203125" customWidth="1"/>
    <col min="8" max="8" width="19" customWidth="1"/>
  </cols>
  <sheetData>
    <row r="1" spans="1:4" ht="18">
      <c r="A1" s="1" t="s">
        <v>29</v>
      </c>
    </row>
    <row r="2" spans="1:4">
      <c r="A2" t="s">
        <v>30</v>
      </c>
    </row>
    <row r="3" spans="1:4" s="11" customFormat="1" ht="36">
      <c r="C3" s="13" t="s">
        <v>31</v>
      </c>
      <c r="D3" s="26">
        <v>0</v>
      </c>
    </row>
    <row r="4" spans="1:4">
      <c r="A4" s="4" t="s">
        <v>0</v>
      </c>
      <c r="B4" s="5"/>
      <c r="C4" s="5"/>
      <c r="D4" s="5"/>
    </row>
    <row r="5" spans="1:4">
      <c r="B5" s="23" t="s">
        <v>1</v>
      </c>
      <c r="C5" s="23" t="s">
        <v>2</v>
      </c>
      <c r="D5" s="23" t="s">
        <v>3</v>
      </c>
    </row>
    <row r="6" spans="1:4">
      <c r="A6" t="s">
        <v>4</v>
      </c>
      <c r="B6" s="7">
        <v>0.35</v>
      </c>
      <c r="C6" s="16">
        <f>IF(D3&gt;20,20,D3)</f>
        <v>0</v>
      </c>
      <c r="D6" s="8">
        <f>B6*C6</f>
        <v>0</v>
      </c>
    </row>
    <row r="7" spans="1:4">
      <c r="A7" t="s">
        <v>5</v>
      </c>
      <c r="B7" s="7">
        <v>0.6</v>
      </c>
      <c r="C7" s="16">
        <f>IF(D3&gt;=40,20,IF(AND(D3&gt;20,D3&lt;40),D3-20,0))</f>
        <v>0</v>
      </c>
      <c r="D7" s="8">
        <f>B7*C7</f>
        <v>0</v>
      </c>
    </row>
    <row r="8" spans="1:4">
      <c r="A8" t="s">
        <v>6</v>
      </c>
      <c r="B8" s="7">
        <v>0.9</v>
      </c>
      <c r="C8" s="16">
        <f>IF(D3&gt;=60,20,IF(AND(D3&gt;40,D3&lt;60),D3-40,0))</f>
        <v>0</v>
      </c>
      <c r="D8" s="8">
        <f>B8*C8</f>
        <v>0</v>
      </c>
    </row>
    <row r="9" spans="1:4">
      <c r="A9" t="s">
        <v>7</v>
      </c>
      <c r="B9" s="7">
        <v>1.2</v>
      </c>
      <c r="C9" s="16">
        <f>IF(D3&gt;60,D3-60,0)</f>
        <v>0</v>
      </c>
      <c r="D9" s="8">
        <f>B9*C9</f>
        <v>0</v>
      </c>
    </row>
    <row r="10" spans="1:4">
      <c r="C10" s="3" t="s">
        <v>8</v>
      </c>
      <c r="D10" s="8">
        <f>SUM(D6:D9)</f>
        <v>0</v>
      </c>
    </row>
    <row r="11" spans="1:4">
      <c r="C11" s="3" t="s">
        <v>9</v>
      </c>
      <c r="D11" s="7">
        <v>6</v>
      </c>
    </row>
    <row r="12" spans="1:4">
      <c r="C12" s="18" t="s">
        <v>10</v>
      </c>
      <c r="D12" s="19">
        <f>D10+D11</f>
        <v>6</v>
      </c>
    </row>
    <row r="13" spans="1:4">
      <c r="B13" s="14"/>
      <c r="C13" s="21" t="s">
        <v>35</v>
      </c>
      <c r="D13" s="20">
        <f>D12*1.1</f>
        <v>6.6000000000000005</v>
      </c>
    </row>
    <row r="14" spans="1:4">
      <c r="A14" s="4" t="s">
        <v>11</v>
      </c>
      <c r="B14" s="5"/>
      <c r="C14" s="5"/>
      <c r="D14" s="5"/>
    </row>
    <row r="15" spans="1:4">
      <c r="B15" s="23" t="s">
        <v>12</v>
      </c>
      <c r="C15" s="21" t="s">
        <v>13</v>
      </c>
      <c r="D15" s="23" t="s">
        <v>14</v>
      </c>
    </row>
    <row r="16" spans="1:4">
      <c r="A16" t="s">
        <v>15</v>
      </c>
      <c r="B16" s="8">
        <v>0.08</v>
      </c>
      <c r="C16" s="16">
        <f>IF(D3&gt;20,20,D3)</f>
        <v>0</v>
      </c>
      <c r="D16" s="8">
        <f>B16*C16</f>
        <v>0</v>
      </c>
    </row>
    <row r="17" spans="1:4">
      <c r="A17" t="s">
        <v>16</v>
      </c>
      <c r="B17" s="8">
        <v>0.1</v>
      </c>
      <c r="C17" s="16">
        <f>IF(D3&gt;=40,20,IF(AND(D3&gt;20,D3&lt;40),D3-20,0))</f>
        <v>0</v>
      </c>
      <c r="D17" s="8">
        <f>B17*C17</f>
        <v>0</v>
      </c>
    </row>
    <row r="18" spans="1:4">
      <c r="A18" t="s">
        <v>17</v>
      </c>
      <c r="B18" s="8">
        <v>0.12</v>
      </c>
      <c r="C18" s="16">
        <f>IF(D3&gt;=60,20,IF(AND(D3&gt;40,D3&lt;60),D3-40,0))</f>
        <v>0</v>
      </c>
      <c r="D18" s="8">
        <f>B18*C18</f>
        <v>0</v>
      </c>
    </row>
    <row r="19" spans="1:4">
      <c r="A19" t="s">
        <v>18</v>
      </c>
      <c r="B19" s="8">
        <v>0.15</v>
      </c>
      <c r="C19" s="16">
        <f>IF(D3&gt;60,D3-60,0)</f>
        <v>0</v>
      </c>
      <c r="D19" s="8">
        <f>B19*C19</f>
        <v>0</v>
      </c>
    </row>
    <row r="20" spans="1:4">
      <c r="C20" s="3" t="s">
        <v>19</v>
      </c>
      <c r="D20" s="8">
        <f>SUM(D16:D19)</f>
        <v>0</v>
      </c>
    </row>
    <row r="21" spans="1:4">
      <c r="C21" s="3" t="s">
        <v>20</v>
      </c>
      <c r="D21" s="8">
        <v>1.2</v>
      </c>
    </row>
    <row r="22" spans="1:4">
      <c r="C22" s="6" t="s">
        <v>34</v>
      </c>
      <c r="D22" s="10">
        <f>SUM(D20:D21)</f>
        <v>1.2</v>
      </c>
    </row>
    <row r="23" spans="1:4">
      <c r="A23" s="4" t="s">
        <v>21</v>
      </c>
      <c r="B23" s="5"/>
      <c r="C23" s="5"/>
      <c r="D23" s="5"/>
    </row>
    <row r="24" spans="1:4">
      <c r="B24" s="23" t="s">
        <v>12</v>
      </c>
      <c r="C24" s="23" t="s">
        <v>13</v>
      </c>
      <c r="D24" s="23" t="s">
        <v>14</v>
      </c>
    </row>
    <row r="25" spans="1:4">
      <c r="A25" t="s">
        <v>39</v>
      </c>
      <c r="B25" s="8">
        <v>0.05</v>
      </c>
      <c r="C25" s="16">
        <f>D3</f>
        <v>0</v>
      </c>
      <c r="D25" s="8">
        <v>1</v>
      </c>
    </row>
    <row r="26" spans="1:4">
      <c r="C26" s="6" t="s">
        <v>22</v>
      </c>
      <c r="D26" s="9">
        <f>D25</f>
        <v>1</v>
      </c>
    </row>
    <row r="27" spans="1:4">
      <c r="A27" s="4" t="s">
        <v>23</v>
      </c>
      <c r="B27" s="5"/>
      <c r="C27" s="12" t="s">
        <v>33</v>
      </c>
      <c r="D27" s="17">
        <f>D3/3</f>
        <v>0</v>
      </c>
    </row>
    <row r="28" spans="1:4">
      <c r="B28" s="23" t="s">
        <v>12</v>
      </c>
      <c r="C28" s="23" t="s">
        <v>13</v>
      </c>
      <c r="D28" s="23" t="s">
        <v>14</v>
      </c>
    </row>
    <row r="29" spans="1:4">
      <c r="A29" t="s">
        <v>24</v>
      </c>
      <c r="B29" s="8">
        <v>0</v>
      </c>
      <c r="C29" s="16">
        <f>IF(D27&gt;2,2,D27)</f>
        <v>0</v>
      </c>
      <c r="D29" s="8">
        <f>B29*C29</f>
        <v>0</v>
      </c>
    </row>
    <row r="30" spans="1:4">
      <c r="A30" t="s">
        <v>25</v>
      </c>
      <c r="B30" s="8">
        <v>0.1</v>
      </c>
      <c r="C30" s="16">
        <f>IF(D27&gt;2,8,IF(AND(D27&gt;2,D27&lt;10),D27-2,0))</f>
        <v>0</v>
      </c>
      <c r="D30" s="8">
        <f>B30*C30</f>
        <v>0</v>
      </c>
    </row>
    <row r="31" spans="1:4">
      <c r="A31" t="s">
        <v>26</v>
      </c>
      <c r="B31" s="8">
        <v>0.2</v>
      </c>
      <c r="C31" s="16">
        <f>IF(D27&gt;18,8,IF(AND(D27&gt;10,D27&lt;18),D27-10,0))</f>
        <v>0</v>
      </c>
      <c r="D31" s="8">
        <f>B31*C31</f>
        <v>0</v>
      </c>
    </row>
    <row r="32" spans="1:4">
      <c r="A32" t="s">
        <v>27</v>
      </c>
      <c r="B32" s="8">
        <v>0.6</v>
      </c>
      <c r="C32" s="16">
        <f>IF(D27&gt;18,D27-18,0)</f>
        <v>0</v>
      </c>
      <c r="D32" s="8">
        <f>B32*C32</f>
        <v>0</v>
      </c>
    </row>
    <row r="33" spans="1:6">
      <c r="C33" s="3" t="s">
        <v>32</v>
      </c>
      <c r="D33" s="8">
        <f>SUM(D29:D32)</f>
        <v>0</v>
      </c>
    </row>
    <row r="34" spans="1:6">
      <c r="C34" s="3" t="s">
        <v>28</v>
      </c>
      <c r="D34" s="8">
        <v>3</v>
      </c>
    </row>
    <row r="35" spans="1:6">
      <c r="C35" s="18" t="s">
        <v>38</v>
      </c>
      <c r="D35" s="22">
        <f>((D33*3)*60%)+D34</f>
        <v>3</v>
      </c>
    </row>
    <row r="36" spans="1:6" ht="22" customHeight="1">
      <c r="C36" s="21" t="s">
        <v>36</v>
      </c>
      <c r="D36" s="8">
        <f>D35*1.1</f>
        <v>3.3000000000000003</v>
      </c>
    </row>
    <row r="37" spans="1:6">
      <c r="A37" s="15"/>
      <c r="B37" s="15"/>
      <c r="C37" s="15"/>
      <c r="D37" s="15"/>
    </row>
    <row r="38" spans="1:6" ht="18">
      <c r="C38" s="24" t="s">
        <v>37</v>
      </c>
      <c r="D38" s="25">
        <f>D13+D22+D26+D36</f>
        <v>12.100000000000001</v>
      </c>
    </row>
    <row r="40" spans="1:6">
      <c r="A40" s="3"/>
      <c r="B40" s="2"/>
      <c r="E40" s="3"/>
      <c r="F40" s="2"/>
    </row>
    <row r="41" spans="1:6">
      <c r="A41" s="3"/>
      <c r="B41" s="2"/>
      <c r="E41" s="3"/>
      <c r="F41" s="2"/>
    </row>
    <row r="42" spans="1:6">
      <c r="A42" s="3"/>
      <c r="B42" s="2"/>
      <c r="E42" s="3"/>
      <c r="F42" s="2"/>
    </row>
  </sheetData>
  <sheetProtection password="A544" sheet="1" objects="1" scenarios="1"/>
  <phoneticPr fontId="3" type="noConversion"/>
  <pageMargins left="0.75" right="0.75" top="1.4166666666666667" bottom="1" header="0.40277777777777779" footer="0.5"/>
  <pageSetup paperSize="9" orientation="portrait" horizontalDpi="4294967292" verticalDpi="4294967292"/>
  <headerFooter>
    <oddHeader>&amp;L&amp;G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Domestico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2014-02-11T08:51:10Z</cp:lastPrinted>
  <dcterms:created xsi:type="dcterms:W3CDTF">2013-02-21T14:48:13Z</dcterms:created>
  <dcterms:modified xsi:type="dcterms:W3CDTF">2014-02-11T08:58:43Z</dcterms:modified>
</cp:coreProperties>
</file>