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20640" windowHeight="11700" tabRatio="500" activeTab="0"/>
  </bookViews>
  <sheets>
    <sheet name="Domestico" sheetId="1" r:id="rId1"/>
    <sheet name="Doméstico lavaderas" sheetId="2" r:id="rId2"/>
    <sheet name="Comercial" sheetId="3" r:id="rId3"/>
    <sheet name="Industrial" sheetId="4" r:id="rId4"/>
    <sheet name="Ganadero" sheetId="5" r:id="rId5"/>
  </sheets>
  <definedNames/>
  <calcPr fullCalcOnLoad="1" iterate="1" iterateCount="10" iterateDelta="0.001"/>
</workbook>
</file>

<file path=xl/sharedStrings.xml><?xml version="1.0" encoding="utf-8"?>
<sst xmlns="http://schemas.openxmlformats.org/spreadsheetml/2006/main" count="194" uniqueCount="42">
  <si>
    <t>ABASTECIMIENTO</t>
  </si>
  <si>
    <t>Precio m3</t>
  </si>
  <si>
    <t>m3</t>
  </si>
  <si>
    <t>Total</t>
  </si>
  <si>
    <t>Total variable abastecimiento:</t>
  </si>
  <si>
    <t>Cuota fija abastecimiento:</t>
  </si>
  <si>
    <t>Total abastecimiento:</t>
  </si>
  <si>
    <t>SANEAMIENTO</t>
  </si>
  <si>
    <t>Precio m3</t>
  </si>
  <si>
    <t>m3</t>
  </si>
  <si>
    <t>Total</t>
  </si>
  <si>
    <t>Total variable saneamiento:</t>
  </si>
  <si>
    <t>Cuota fija saneamiento:</t>
  </si>
  <si>
    <t>DEPURACIÓN</t>
  </si>
  <si>
    <t>Total depuración</t>
  </si>
  <si>
    <t>Cuota fija canon:</t>
  </si>
  <si>
    <t>Simulación de recibo ciclo integral del agua</t>
  </si>
  <si>
    <t>CONSUMO EN M3:</t>
  </si>
  <si>
    <t>Total saneamiento:</t>
  </si>
  <si>
    <t>Total abastecimiento con IVA 10%:</t>
  </si>
  <si>
    <t>Total canon con IVA 10%:</t>
  </si>
  <si>
    <t>Bloque único</t>
  </si>
  <si>
    <t>Total variable canon:</t>
  </si>
  <si>
    <t>Total canon:</t>
  </si>
  <si>
    <t>CANON DE INFRAESTRUCTURAS (Junta de Andalucía)</t>
  </si>
  <si>
    <t>TOTAL RECIBO</t>
  </si>
  <si>
    <t>Desglose de los conceptos del recibo</t>
  </si>
  <si>
    <t>Cuota fija bombeo:</t>
  </si>
  <si>
    <t>Saneamiento</t>
  </si>
  <si>
    <t>Depuración</t>
  </si>
  <si>
    <t>Cuota variable reducida (80%):</t>
  </si>
  <si>
    <t>Bloque primero, hasta 20 m3</t>
  </si>
  <si>
    <t>Bloque segundo, entre 20 y 40 m3</t>
  </si>
  <si>
    <t>Bloque cuarto, más de 40 m3</t>
  </si>
  <si>
    <t>Bloque primero, hasta 6 m3</t>
  </si>
  <si>
    <t>Bloque segundo, entre 6 y 30 m3</t>
  </si>
  <si>
    <t>Bloque tercero, entre 30 y 54 m3</t>
  </si>
  <si>
    <t>Bloque cuarto, más de 54 m3</t>
  </si>
  <si>
    <t>Bloque primero, hasta 60 m3</t>
  </si>
  <si>
    <t>Bloque cuarto, más de 60 m3</t>
  </si>
  <si>
    <t>TRIMESTRE 2º 2016</t>
  </si>
  <si>
    <t>* Los importes resultantes son meramente orientativos, en ningún caso tendrán carácter vinculante ni contractual.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</si>
</sst>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_-* #,##0.00\ [$€-C0A]_-;\-* #,##0.00\ [$€-C0A]_-;_-* &quot;-&quot;??\ [$€-C0A]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5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20"/>
      <color indexed="8"/>
      <name val="Calibri"/>
      <family val="2"/>
    </font>
    <font>
      <b/>
      <sz val="14"/>
      <name val="Calibri"/>
      <family val="2"/>
    </font>
    <font>
      <sz val="2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3"/>
      <name val="Arial"/>
      <family val="2"/>
    </font>
    <font>
      <sz val="8"/>
      <color indexed="63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sz val="11"/>
      <color rgb="FF373737"/>
      <name val="Arial"/>
      <family val="2"/>
    </font>
    <font>
      <sz val="8"/>
      <color rgb="FF373737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/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/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6" fontId="0" fillId="0" borderId="0" xfId="49" applyNumberFormat="1" applyFont="1" applyAlignment="1">
      <alignment/>
    </xf>
    <xf numFmtId="0" fontId="0" fillId="0" borderId="0" xfId="0" applyAlignment="1">
      <alignment vertical="center"/>
    </xf>
    <xf numFmtId="165" fontId="0" fillId="0" borderId="0" xfId="47" applyFont="1" applyAlignment="1">
      <alignment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right"/>
    </xf>
    <xf numFmtId="166" fontId="0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0" fillId="33" borderId="0" xfId="0" applyFont="1" applyFill="1" applyBorder="1" applyAlignment="1">
      <alignment horizontal="right" vertical="center"/>
    </xf>
    <xf numFmtId="0" fontId="9" fillId="33" borderId="0" xfId="0" applyFont="1" applyFill="1" applyAlignment="1">
      <alignment horizontal="right"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horizontal="right" vertical="center"/>
    </xf>
    <xf numFmtId="0" fontId="49" fillId="33" borderId="10" xfId="0" applyFont="1" applyFill="1" applyBorder="1" applyAlignment="1">
      <alignment horizontal="right" vertical="center"/>
    </xf>
    <xf numFmtId="0" fontId="49" fillId="0" borderId="11" xfId="0" applyFont="1" applyBorder="1" applyAlignment="1">
      <alignment horizontal="right"/>
    </xf>
    <xf numFmtId="166" fontId="49" fillId="33" borderId="12" xfId="0" applyNumberFormat="1" applyFont="1" applyFill="1" applyBorder="1" applyAlignment="1">
      <alignment/>
    </xf>
    <xf numFmtId="166" fontId="49" fillId="33" borderId="11" xfId="0" applyNumberFormat="1" applyFont="1" applyFill="1" applyBorder="1" applyAlignment="1">
      <alignment/>
    </xf>
    <xf numFmtId="166" fontId="0" fillId="0" borderId="11" xfId="49" applyNumberFormat="1" applyFont="1" applyBorder="1" applyAlignment="1">
      <alignment/>
    </xf>
    <xf numFmtId="0" fontId="50" fillId="33" borderId="13" xfId="0" applyFont="1" applyFill="1" applyBorder="1" applyAlignment="1">
      <alignment horizontal="right" vertical="center"/>
    </xf>
    <xf numFmtId="166" fontId="50" fillId="33" borderId="14" xfId="0" applyNumberFormat="1" applyFont="1" applyFill="1" applyBorder="1" applyAlignment="1">
      <alignment/>
    </xf>
    <xf numFmtId="166" fontId="9" fillId="33" borderId="11" xfId="0" applyNumberFormat="1" applyFont="1" applyFill="1" applyBorder="1" applyAlignment="1">
      <alignment/>
    </xf>
    <xf numFmtId="166" fontId="9" fillId="33" borderId="11" xfId="49" applyNumberFormat="1" applyFont="1" applyFill="1" applyBorder="1" applyAlignment="1">
      <alignment/>
    </xf>
    <xf numFmtId="166" fontId="0" fillId="33" borderId="12" xfId="0" applyNumberFormat="1" applyFont="1" applyFill="1" applyBorder="1" applyAlignment="1">
      <alignment/>
    </xf>
    <xf numFmtId="0" fontId="50" fillId="0" borderId="0" xfId="0" applyFont="1" applyFill="1" applyBorder="1" applyAlignment="1">
      <alignment horizontal="right" vertical="center"/>
    </xf>
    <xf numFmtId="166" fontId="0" fillId="33" borderId="11" xfId="0" applyNumberFormat="1" applyFont="1" applyFill="1" applyBorder="1" applyAlignment="1">
      <alignment/>
    </xf>
    <xf numFmtId="0" fontId="50" fillId="0" borderId="13" xfId="0" applyFont="1" applyFill="1" applyBorder="1" applyAlignment="1">
      <alignment horizontal="right" vertical="center"/>
    </xf>
    <xf numFmtId="0" fontId="49" fillId="0" borderId="15" xfId="0" applyFont="1" applyFill="1" applyBorder="1" applyAlignment="1">
      <alignment horizontal="left" vertical="center"/>
    </xf>
    <xf numFmtId="166" fontId="50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5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34" borderId="0" xfId="0" applyFont="1" applyFill="1" applyAlignment="1">
      <alignment/>
    </xf>
    <xf numFmtId="0" fontId="0" fillId="34" borderId="11" xfId="0" applyFont="1" applyFill="1" applyBorder="1" applyAlignment="1">
      <alignment/>
    </xf>
    <xf numFmtId="0" fontId="0" fillId="0" borderId="15" xfId="0" applyFont="1" applyBorder="1" applyAlignment="1">
      <alignment/>
    </xf>
    <xf numFmtId="166" fontId="0" fillId="0" borderId="11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34" borderId="0" xfId="0" applyFont="1" applyFill="1" applyAlignment="1">
      <alignment horizontal="right"/>
    </xf>
    <xf numFmtId="2" fontId="0" fillId="34" borderId="11" xfId="0" applyNumberFormat="1" applyFont="1" applyFill="1" applyBorder="1" applyAlignment="1">
      <alignment horizontal="left"/>
    </xf>
    <xf numFmtId="0" fontId="0" fillId="33" borderId="17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1" fillId="0" borderId="0" xfId="0" applyFont="1" applyAlignment="1">
      <alignment/>
    </xf>
    <xf numFmtId="0" fontId="8" fillId="0" borderId="13" xfId="0" applyFont="1" applyBorder="1" applyAlignment="1">
      <alignment horizontal="right" vertical="center"/>
    </xf>
    <xf numFmtId="0" fontId="7" fillId="34" borderId="15" xfId="0" applyFont="1" applyFill="1" applyBorder="1" applyAlignment="1">
      <alignment/>
    </xf>
    <xf numFmtId="166" fontId="9" fillId="0" borderId="11" xfId="49" applyNumberFormat="1" applyFont="1" applyBorder="1" applyAlignment="1">
      <alignment/>
    </xf>
    <xf numFmtId="0" fontId="8" fillId="33" borderId="0" xfId="0" applyFont="1" applyFill="1" applyAlignment="1">
      <alignment horizontal="right"/>
    </xf>
    <xf numFmtId="166" fontId="8" fillId="33" borderId="11" xfId="0" applyNumberFormat="1" applyFont="1" applyFill="1" applyBorder="1" applyAlignment="1">
      <alignment/>
    </xf>
    <xf numFmtId="166" fontId="8" fillId="33" borderId="11" xfId="49" applyNumberFormat="1" applyFont="1" applyFill="1" applyBorder="1" applyAlignment="1">
      <alignment/>
    </xf>
    <xf numFmtId="166" fontId="9" fillId="0" borderId="11" xfId="0" applyNumberFormat="1" applyFont="1" applyBorder="1" applyAlignment="1">
      <alignment/>
    </xf>
    <xf numFmtId="166" fontId="5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51" fillId="16" borderId="14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view="pageLayout" zoomScale="90" zoomScalePageLayoutView="90" workbookViewId="0" topLeftCell="A1">
      <selection activeCell="A29" sqref="A29:D30"/>
    </sheetView>
  </sheetViews>
  <sheetFormatPr defaultColWidth="11.00390625" defaultRowHeight="15.75"/>
  <cols>
    <col min="1" max="1" width="32.375" style="0" customWidth="1"/>
    <col min="3" max="3" width="11.875" style="0" customWidth="1"/>
    <col min="4" max="4" width="18.50390625" style="0" customWidth="1"/>
    <col min="5" max="5" width="33.875" style="0" customWidth="1"/>
    <col min="7" max="7" width="11.875" style="0" customWidth="1"/>
    <col min="8" max="8" width="19.00390625" style="0" customWidth="1"/>
  </cols>
  <sheetData>
    <row r="1" spans="1:4" ht="18.75">
      <c r="A1" s="51" t="s">
        <v>16</v>
      </c>
      <c r="B1" s="29"/>
      <c r="C1" s="29"/>
      <c r="D1" s="29"/>
    </row>
    <row r="2" spans="1:4" ht="15.75">
      <c r="A2" s="30" t="s">
        <v>40</v>
      </c>
      <c r="B2" s="30"/>
      <c r="C2" s="30"/>
      <c r="D2" s="30"/>
    </row>
    <row r="3" spans="1:4" s="4" customFormat="1" ht="26.25">
      <c r="A3" s="31"/>
      <c r="B3" s="32"/>
      <c r="C3" s="52" t="s">
        <v>17</v>
      </c>
      <c r="D3" s="61">
        <v>0</v>
      </c>
    </row>
    <row r="4" spans="1:4" s="4" customFormat="1" ht="15.75" customHeight="1">
      <c r="A4" s="33"/>
      <c r="B4" s="34"/>
      <c r="C4" s="10" t="s">
        <v>19</v>
      </c>
      <c r="D4" s="25">
        <f>D19</f>
        <v>6.6000000000000005</v>
      </c>
    </row>
    <row r="5" spans="1:4" s="4" customFormat="1" ht="15.75" customHeight="1">
      <c r="A5" s="33"/>
      <c r="B5" s="35"/>
      <c r="C5" s="11" t="s">
        <v>18</v>
      </c>
      <c r="D5" s="21">
        <f>D27</f>
        <v>1.2</v>
      </c>
    </row>
    <row r="6" spans="1:4" s="4" customFormat="1" ht="15.75" customHeight="1">
      <c r="A6" s="33"/>
      <c r="B6" s="35"/>
      <c r="C6" s="11" t="s">
        <v>14</v>
      </c>
      <c r="D6" s="22">
        <f>D31</f>
        <v>0.5</v>
      </c>
    </row>
    <row r="7" spans="1:4" s="4" customFormat="1" ht="15.75" customHeight="1">
      <c r="A7" s="36"/>
      <c r="B7" s="37"/>
      <c r="C7" s="10" t="s">
        <v>20</v>
      </c>
      <c r="D7" s="23">
        <f>D41</f>
        <v>3.3000000000000003</v>
      </c>
    </row>
    <row r="8" spans="1:4" s="4" customFormat="1" ht="24" customHeight="1">
      <c r="A8" s="38"/>
      <c r="B8" s="39"/>
      <c r="C8" s="19" t="s">
        <v>25</v>
      </c>
      <c r="D8" s="20">
        <f>SUM(D4:D7)</f>
        <v>11.600000000000001</v>
      </c>
    </row>
    <row r="9" spans="1:4" s="4" customFormat="1" ht="15.75" customHeight="1">
      <c r="A9" s="60"/>
      <c r="B9" s="40"/>
      <c r="C9" s="26"/>
      <c r="D9" s="59"/>
    </row>
    <row r="10" spans="1:4" s="4" customFormat="1" ht="30.75" customHeight="1">
      <c r="A10" s="27" t="s">
        <v>26</v>
      </c>
      <c r="B10" s="41"/>
      <c r="C10" s="24"/>
      <c r="D10" s="28"/>
    </row>
    <row r="11" spans="1:4" ht="15.75">
      <c r="A11" s="53" t="s">
        <v>0</v>
      </c>
      <c r="B11" s="42"/>
      <c r="C11" s="42"/>
      <c r="D11" s="43"/>
    </row>
    <row r="12" spans="1:4" ht="15.75">
      <c r="A12" s="44"/>
      <c r="B12" s="7" t="s">
        <v>1</v>
      </c>
      <c r="C12" s="7" t="s">
        <v>2</v>
      </c>
      <c r="D12" s="15" t="s">
        <v>3</v>
      </c>
    </row>
    <row r="13" spans="1:4" ht="15.75">
      <c r="A13" s="44" t="s">
        <v>31</v>
      </c>
      <c r="B13" s="3">
        <v>0.35</v>
      </c>
      <c r="C13" s="5">
        <f>IF(D3&gt;20,20,D3)</f>
        <v>0</v>
      </c>
      <c r="D13" s="45">
        <f>B13*C13</f>
        <v>0</v>
      </c>
    </row>
    <row r="14" spans="1:4" ht="15.75">
      <c r="A14" s="44" t="s">
        <v>32</v>
      </c>
      <c r="B14" s="3">
        <v>0.6</v>
      </c>
      <c r="C14" s="5">
        <f>IF(D3&gt;=40,20,IF(AND(D3&gt;20,D3&lt;40),D3-20,0))</f>
        <v>0</v>
      </c>
      <c r="D14" s="45">
        <f>B14*C14</f>
        <v>0</v>
      </c>
    </row>
    <row r="15" spans="1:4" ht="15.75">
      <c r="A15" s="44" t="s">
        <v>33</v>
      </c>
      <c r="B15" s="3">
        <v>0.8</v>
      </c>
      <c r="C15" s="5">
        <f>IF(D3&gt;40,D3-40,0)</f>
        <v>0</v>
      </c>
      <c r="D15" s="45">
        <f>B15*C15</f>
        <v>0</v>
      </c>
    </row>
    <row r="16" spans="1:4" ht="15.75">
      <c r="A16" s="44"/>
      <c r="B16" s="29"/>
      <c r="C16" s="46" t="s">
        <v>4</v>
      </c>
      <c r="D16" s="45">
        <f>SUM(D13:D15)</f>
        <v>0</v>
      </c>
    </row>
    <row r="17" spans="1:4" ht="15.75">
      <c r="A17" s="44"/>
      <c r="B17" s="29"/>
      <c r="C17" s="46" t="s">
        <v>5</v>
      </c>
      <c r="D17" s="18">
        <v>6</v>
      </c>
    </row>
    <row r="18" spans="1:4" ht="15.75">
      <c r="A18" s="44"/>
      <c r="B18" s="29"/>
      <c r="C18" s="9" t="s">
        <v>6</v>
      </c>
      <c r="D18" s="54">
        <f>D16+D17</f>
        <v>6</v>
      </c>
    </row>
    <row r="19" spans="1:4" ht="15.75">
      <c r="A19" s="33"/>
      <c r="B19" s="12"/>
      <c r="C19" s="13" t="s">
        <v>19</v>
      </c>
      <c r="D19" s="17">
        <f>D18*1.1</f>
        <v>6.6000000000000005</v>
      </c>
    </row>
    <row r="20" spans="1:4" ht="15.75">
      <c r="A20" s="53" t="s">
        <v>7</v>
      </c>
      <c r="B20" s="42"/>
      <c r="C20" s="42"/>
      <c r="D20" s="43">
        <v>1</v>
      </c>
    </row>
    <row r="21" spans="1:4" ht="15.75">
      <c r="A21" s="44"/>
      <c r="B21" s="7" t="s">
        <v>8</v>
      </c>
      <c r="C21" s="6" t="s">
        <v>9</v>
      </c>
      <c r="D21" s="15" t="s">
        <v>10</v>
      </c>
    </row>
    <row r="22" spans="1:4" ht="15.75">
      <c r="A22" s="44" t="s">
        <v>31</v>
      </c>
      <c r="B22" s="8">
        <v>0.08</v>
      </c>
      <c r="C22" s="5">
        <f>IF(D3&gt;20,20,D3)</f>
        <v>0</v>
      </c>
      <c r="D22" s="45">
        <f>B22*C22</f>
        <v>0</v>
      </c>
    </row>
    <row r="23" spans="1:4" ht="15.75">
      <c r="A23" s="44" t="s">
        <v>32</v>
      </c>
      <c r="B23" s="8">
        <v>0.1</v>
      </c>
      <c r="C23" s="5">
        <f>IF(D3&gt;=40,20,IF(AND(D3&gt;20,D3&lt;40),D3-20,0))</f>
        <v>0</v>
      </c>
      <c r="D23" s="45">
        <f>B23*C23</f>
        <v>0</v>
      </c>
    </row>
    <row r="24" spans="1:4" ht="15.75">
      <c r="A24" s="44" t="s">
        <v>33</v>
      </c>
      <c r="B24" s="8">
        <v>0.12</v>
      </c>
      <c r="C24" s="5">
        <f>IF(D3&gt;40,D3-40,0)</f>
        <v>0</v>
      </c>
      <c r="D24" s="45">
        <f>B24*C24</f>
        <v>0</v>
      </c>
    </row>
    <row r="25" spans="1:4" ht="15.75">
      <c r="A25" s="44"/>
      <c r="B25" s="29"/>
      <c r="C25" s="46" t="s">
        <v>11</v>
      </c>
      <c r="D25" s="45">
        <f>SUM(D22:D24)</f>
        <v>0</v>
      </c>
    </row>
    <row r="26" spans="1:4" ht="15.75">
      <c r="A26" s="44"/>
      <c r="B26" s="29"/>
      <c r="C26" s="46" t="s">
        <v>12</v>
      </c>
      <c r="D26" s="45">
        <v>1.2</v>
      </c>
    </row>
    <row r="27" spans="1:4" ht="15.75">
      <c r="A27" s="33"/>
      <c r="B27" s="35"/>
      <c r="C27" s="55" t="s">
        <v>18</v>
      </c>
      <c r="D27" s="56">
        <f>IF(D20=1,SUM(D25:D26),0)</f>
        <v>1.2</v>
      </c>
    </row>
    <row r="28" spans="1:4" ht="15.75">
      <c r="A28" s="53" t="s">
        <v>13</v>
      </c>
      <c r="B28" s="42"/>
      <c r="C28" s="42"/>
      <c r="D28" s="43"/>
    </row>
    <row r="29" spans="1:4" ht="15.75">
      <c r="A29" s="44"/>
      <c r="B29" s="7"/>
      <c r="C29" s="7"/>
      <c r="D29" s="15" t="s">
        <v>10</v>
      </c>
    </row>
    <row r="30" spans="1:4" ht="15.75">
      <c r="A30" s="44" t="s">
        <v>21</v>
      </c>
      <c r="B30" s="8"/>
      <c r="C30" s="5"/>
      <c r="D30" s="45">
        <v>0.5</v>
      </c>
    </row>
    <row r="31" spans="1:4" ht="15.75">
      <c r="A31" s="33"/>
      <c r="B31" s="35"/>
      <c r="C31" s="55" t="s">
        <v>14</v>
      </c>
      <c r="D31" s="57">
        <f>D30</f>
        <v>0.5</v>
      </c>
    </row>
    <row r="32" spans="1:4" ht="15.75">
      <c r="A32" s="53" t="s">
        <v>24</v>
      </c>
      <c r="B32" s="42"/>
      <c r="C32" s="47"/>
      <c r="D32" s="48"/>
    </row>
    <row r="33" spans="1:4" ht="15.75">
      <c r="A33" s="44"/>
      <c r="B33" s="7" t="s">
        <v>8</v>
      </c>
      <c r="C33" s="7" t="s">
        <v>9</v>
      </c>
      <c r="D33" s="15" t="s">
        <v>10</v>
      </c>
    </row>
    <row r="34" spans="1:4" ht="15.75">
      <c r="A34" s="44" t="s">
        <v>34</v>
      </c>
      <c r="B34" s="8">
        <v>0</v>
      </c>
      <c r="C34" s="5">
        <f>IF(D3&gt;6,6,D3)</f>
        <v>0</v>
      </c>
      <c r="D34" s="45">
        <f>B34*C34</f>
        <v>0</v>
      </c>
    </row>
    <row r="35" spans="1:4" ht="15.75">
      <c r="A35" s="44" t="s">
        <v>35</v>
      </c>
      <c r="B35" s="8">
        <v>0.1</v>
      </c>
      <c r="C35" s="5">
        <f>IF(D3&gt;30,24,IF(AND(D3&gt;6,D3&lt;30),D3-6,0))</f>
        <v>0</v>
      </c>
      <c r="D35" s="45">
        <f>B35*C35</f>
        <v>0</v>
      </c>
    </row>
    <row r="36" spans="1:4" ht="15.75">
      <c r="A36" s="44" t="s">
        <v>36</v>
      </c>
      <c r="B36" s="8">
        <v>0.2</v>
      </c>
      <c r="C36" s="5">
        <f>IF(D3&gt;=54,24,IF(AND(D3&gt;30,D3&lt;54),D3-30,0))</f>
        <v>0</v>
      </c>
      <c r="D36" s="45">
        <f>B36*C36</f>
        <v>0</v>
      </c>
    </row>
    <row r="37" spans="1:4" ht="15.75">
      <c r="A37" s="44" t="s">
        <v>37</v>
      </c>
      <c r="B37" s="8">
        <v>0.6</v>
      </c>
      <c r="C37" s="5">
        <f>IF(D3&gt;54,D3-54,0)</f>
        <v>0</v>
      </c>
      <c r="D37" s="45">
        <f>B37*C37</f>
        <v>0</v>
      </c>
    </row>
    <row r="38" spans="1:4" ht="15.75">
      <c r="A38" s="44"/>
      <c r="B38" s="29"/>
      <c r="C38" s="46" t="s">
        <v>22</v>
      </c>
      <c r="D38" s="45">
        <f>SUM(D34:D37)</f>
        <v>0</v>
      </c>
    </row>
    <row r="39" spans="1:4" ht="15.75">
      <c r="A39" s="44"/>
      <c r="B39" s="29"/>
      <c r="C39" s="46" t="s">
        <v>15</v>
      </c>
      <c r="D39" s="45">
        <v>3</v>
      </c>
    </row>
    <row r="40" spans="1:4" ht="15.75">
      <c r="A40" s="44"/>
      <c r="B40" s="29"/>
      <c r="C40" s="9" t="s">
        <v>23</v>
      </c>
      <c r="D40" s="58">
        <f>D38+D39</f>
        <v>3</v>
      </c>
    </row>
    <row r="41" spans="1:4" ht="18.75" customHeight="1">
      <c r="A41" s="49"/>
      <c r="B41" s="50"/>
      <c r="C41" s="14" t="s">
        <v>20</v>
      </c>
      <c r="D41" s="16">
        <f>D40*1.1</f>
        <v>3.3000000000000003</v>
      </c>
    </row>
    <row r="42" spans="1:6" ht="15.75">
      <c r="A42" s="2"/>
      <c r="B42" s="1"/>
      <c r="E42" s="2"/>
      <c r="F42" s="1"/>
    </row>
    <row r="43" ht="15.75">
      <c r="A43" s="63" t="s">
        <v>41</v>
      </c>
    </row>
    <row r="44" ht="15.75">
      <c r="A44" s="62"/>
    </row>
    <row r="45" ht="15.75">
      <c r="A45" s="62"/>
    </row>
  </sheetData>
  <sheetProtection/>
  <printOptions/>
  <pageMargins left="0.75" right="0.75" top="1.0300925925925926" bottom="0.7754629629629629" header="0.5" footer="0.5"/>
  <pageSetup orientation="portrait" paperSize="9" r:id="rId2"/>
  <headerFooter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view="pageLayout" zoomScale="90" zoomScalePageLayoutView="90" workbookViewId="0" topLeftCell="A25">
      <selection activeCell="A30" sqref="A30:D31"/>
    </sheetView>
  </sheetViews>
  <sheetFormatPr defaultColWidth="11.00390625" defaultRowHeight="15.75"/>
  <cols>
    <col min="1" max="1" width="32.375" style="0" customWidth="1"/>
    <col min="3" max="3" width="11.875" style="0" customWidth="1"/>
    <col min="4" max="4" width="18.50390625" style="0" customWidth="1"/>
    <col min="5" max="5" width="33.875" style="0" customWidth="1"/>
    <col min="7" max="7" width="11.875" style="0" customWidth="1"/>
    <col min="8" max="8" width="19.00390625" style="0" customWidth="1"/>
  </cols>
  <sheetData>
    <row r="1" spans="1:4" ht="18.75">
      <c r="A1" s="51" t="s">
        <v>16</v>
      </c>
      <c r="B1" s="29"/>
      <c r="C1" s="29"/>
      <c r="D1" s="29"/>
    </row>
    <row r="2" spans="1:4" ht="15.75">
      <c r="A2" s="30" t="str">
        <f>Domestico!A2</f>
        <v>TRIMESTRE 2º 2016</v>
      </c>
      <c r="B2" s="30"/>
      <c r="C2" s="30"/>
      <c r="D2" s="30"/>
    </row>
    <row r="3" spans="1:4" s="4" customFormat="1" ht="26.25">
      <c r="A3" s="31"/>
      <c r="B3" s="32"/>
      <c r="C3" s="52" t="s">
        <v>17</v>
      </c>
      <c r="D3" s="61">
        <v>0</v>
      </c>
    </row>
    <row r="4" spans="1:4" s="4" customFormat="1" ht="15.75" customHeight="1">
      <c r="A4" s="33"/>
      <c r="B4" s="34"/>
      <c r="C4" s="10" t="s">
        <v>19</v>
      </c>
      <c r="D4" s="25">
        <f>D20</f>
        <v>17.688</v>
      </c>
    </row>
    <row r="5" spans="1:4" s="4" customFormat="1" ht="15.75" customHeight="1">
      <c r="A5" s="33"/>
      <c r="B5" s="35"/>
      <c r="C5" s="11" t="s">
        <v>18</v>
      </c>
      <c r="D5" s="21">
        <f>D28</f>
        <v>1.2</v>
      </c>
    </row>
    <row r="6" spans="1:4" s="4" customFormat="1" ht="15.75" customHeight="1">
      <c r="A6" s="33"/>
      <c r="B6" s="35"/>
      <c r="C6" s="11" t="s">
        <v>14</v>
      </c>
      <c r="D6" s="22">
        <f>D32</f>
        <v>0.5</v>
      </c>
    </row>
    <row r="7" spans="1:4" s="4" customFormat="1" ht="15.75" customHeight="1">
      <c r="A7" s="36"/>
      <c r="B7" s="37"/>
      <c r="C7" s="10" t="s">
        <v>20</v>
      </c>
      <c r="D7" s="23">
        <f>D42</f>
        <v>3.3000000000000003</v>
      </c>
    </row>
    <row r="8" spans="1:4" s="4" customFormat="1" ht="24" customHeight="1">
      <c r="A8" s="38"/>
      <c r="B8" s="39"/>
      <c r="C8" s="19" t="s">
        <v>25</v>
      </c>
      <c r="D8" s="20">
        <f>SUM(D4:D7)</f>
        <v>22.688</v>
      </c>
    </row>
    <row r="9" spans="1:4" s="4" customFormat="1" ht="15.75" customHeight="1">
      <c r="A9" s="60"/>
      <c r="B9" s="40"/>
      <c r="C9" s="26"/>
      <c r="D9" s="59"/>
    </row>
    <row r="10" spans="1:4" s="4" customFormat="1" ht="30.75" customHeight="1">
      <c r="A10" s="27" t="s">
        <v>26</v>
      </c>
      <c r="B10" s="41"/>
      <c r="C10" s="24"/>
      <c r="D10" s="28"/>
    </row>
    <row r="11" spans="1:4" ht="15.75">
      <c r="A11" s="53" t="s">
        <v>0</v>
      </c>
      <c r="B11" s="42"/>
      <c r="C11" s="42"/>
      <c r="D11" s="43"/>
    </row>
    <row r="12" spans="1:4" ht="15.75">
      <c r="A12" s="44"/>
      <c r="B12" s="7" t="s">
        <v>1</v>
      </c>
      <c r="C12" s="7" t="s">
        <v>2</v>
      </c>
      <c r="D12" s="15" t="s">
        <v>3</v>
      </c>
    </row>
    <row r="13" spans="1:4" ht="15.75">
      <c r="A13" s="44" t="s">
        <v>31</v>
      </c>
      <c r="B13" s="3">
        <v>0.35</v>
      </c>
      <c r="C13" s="5">
        <f>IF(D3&gt;20,20,D3)</f>
        <v>0</v>
      </c>
      <c r="D13" s="45">
        <f>B13*C13</f>
        <v>0</v>
      </c>
    </row>
    <row r="14" spans="1:4" ht="15.75">
      <c r="A14" s="44" t="s">
        <v>32</v>
      </c>
      <c r="B14" s="3">
        <v>0.6</v>
      </c>
      <c r="C14" s="5">
        <f>IF(D3&gt;=40,20,IF(AND(D3&gt;20,D3&lt;40),D3-20,0))</f>
        <v>0</v>
      </c>
      <c r="D14" s="45">
        <f>B14*C14</f>
        <v>0</v>
      </c>
    </row>
    <row r="15" spans="1:4" ht="15.75">
      <c r="A15" s="44" t="s">
        <v>33</v>
      </c>
      <c r="B15" s="3">
        <v>0.8</v>
      </c>
      <c r="C15" s="5">
        <f>IF(D3&gt;40,D3-40,0)</f>
        <v>0</v>
      </c>
      <c r="D15" s="45">
        <f>B15*C15</f>
        <v>0</v>
      </c>
    </row>
    <row r="16" spans="1:4" ht="15.75">
      <c r="A16" s="44"/>
      <c r="B16" s="29"/>
      <c r="C16" s="46" t="s">
        <v>4</v>
      </c>
      <c r="D16" s="45">
        <f>SUM(D13:D15)</f>
        <v>0</v>
      </c>
    </row>
    <row r="17" spans="1:4" ht="15.75">
      <c r="A17" s="44"/>
      <c r="B17" s="29"/>
      <c r="C17" s="46" t="s">
        <v>5</v>
      </c>
      <c r="D17" s="18">
        <v>6</v>
      </c>
    </row>
    <row r="18" spans="1:4" ht="15.75">
      <c r="A18" s="44"/>
      <c r="B18" s="29"/>
      <c r="C18" s="46" t="s">
        <v>27</v>
      </c>
      <c r="D18" s="18">
        <v>10.08</v>
      </c>
    </row>
    <row r="19" spans="1:4" ht="15.75">
      <c r="A19" s="44"/>
      <c r="B19" s="29"/>
      <c r="C19" s="9" t="s">
        <v>6</v>
      </c>
      <c r="D19" s="54">
        <f>SUM(D16:D18)</f>
        <v>16.08</v>
      </c>
    </row>
    <row r="20" spans="1:4" ht="15.75">
      <c r="A20" s="33"/>
      <c r="B20" s="12"/>
      <c r="C20" s="13" t="s">
        <v>19</v>
      </c>
      <c r="D20" s="17">
        <f>D19*1.1</f>
        <v>17.688</v>
      </c>
    </row>
    <row r="21" spans="1:4" ht="15.75">
      <c r="A21" s="53" t="s">
        <v>7</v>
      </c>
      <c r="B21" s="42"/>
      <c r="C21" s="42"/>
      <c r="D21" s="43">
        <v>1</v>
      </c>
    </row>
    <row r="22" spans="1:4" ht="15.75">
      <c r="A22" s="44"/>
      <c r="B22" s="7" t="s">
        <v>8</v>
      </c>
      <c r="C22" s="6" t="s">
        <v>9</v>
      </c>
      <c r="D22" s="15" t="s">
        <v>10</v>
      </c>
    </row>
    <row r="23" spans="1:4" ht="15.75">
      <c r="A23" s="44" t="s">
        <v>31</v>
      </c>
      <c r="B23" s="8">
        <v>0.08</v>
      </c>
      <c r="C23" s="5">
        <f>IF(D3&gt;20,20,D3)</f>
        <v>0</v>
      </c>
      <c r="D23" s="45">
        <f>B23*C23</f>
        <v>0</v>
      </c>
    </row>
    <row r="24" spans="1:4" ht="15.75">
      <c r="A24" s="44" t="s">
        <v>32</v>
      </c>
      <c r="B24" s="8">
        <v>0.1</v>
      </c>
      <c r="C24" s="5">
        <f>IF(D3&gt;=40,20,IF(AND(D3&gt;20,D3&lt;40),D3-20,0))</f>
        <v>0</v>
      </c>
      <c r="D24" s="45">
        <f>B24*C24</f>
        <v>0</v>
      </c>
    </row>
    <row r="25" spans="1:4" ht="15.75">
      <c r="A25" s="44" t="s">
        <v>33</v>
      </c>
      <c r="B25" s="8">
        <v>0.12</v>
      </c>
      <c r="C25" s="5">
        <f>IF(D3&gt;40,D3-40,0)</f>
        <v>0</v>
      </c>
      <c r="D25" s="45">
        <f>B25*C25</f>
        <v>0</v>
      </c>
    </row>
    <row r="26" spans="1:4" ht="15.75">
      <c r="A26" s="44"/>
      <c r="B26" s="29"/>
      <c r="C26" s="46" t="s">
        <v>11</v>
      </c>
      <c r="D26" s="45">
        <f>SUM(D23:D25)</f>
        <v>0</v>
      </c>
    </row>
    <row r="27" spans="1:4" ht="15.75">
      <c r="A27" s="44"/>
      <c r="B27" s="29"/>
      <c r="C27" s="46" t="s">
        <v>12</v>
      </c>
      <c r="D27" s="45">
        <v>1.2</v>
      </c>
    </row>
    <row r="28" spans="1:4" ht="15.75">
      <c r="A28" s="33"/>
      <c r="B28" s="35"/>
      <c r="C28" s="55" t="s">
        <v>18</v>
      </c>
      <c r="D28" s="56">
        <f>IF(D21=1,SUM(D26:D27),0)</f>
        <v>1.2</v>
      </c>
    </row>
    <row r="29" spans="1:4" ht="15.75">
      <c r="A29" s="53" t="s">
        <v>13</v>
      </c>
      <c r="B29" s="42"/>
      <c r="C29" s="42"/>
      <c r="D29" s="43"/>
    </row>
    <row r="30" spans="1:4" ht="15.75">
      <c r="A30" s="44"/>
      <c r="B30" s="7"/>
      <c r="C30" s="7"/>
      <c r="D30" s="15" t="s">
        <v>10</v>
      </c>
    </row>
    <row r="31" spans="1:4" ht="15.75">
      <c r="A31" s="44" t="s">
        <v>21</v>
      </c>
      <c r="B31" s="8"/>
      <c r="C31" s="5"/>
      <c r="D31" s="45">
        <v>0.5</v>
      </c>
    </row>
    <row r="32" spans="1:4" ht="15.75">
      <c r="A32" s="33"/>
      <c r="B32" s="35"/>
      <c r="C32" s="55" t="s">
        <v>14</v>
      </c>
      <c r="D32" s="57">
        <f>D31</f>
        <v>0.5</v>
      </c>
    </row>
    <row r="33" spans="1:4" ht="15.75">
      <c r="A33" s="53" t="s">
        <v>24</v>
      </c>
      <c r="B33" s="42"/>
      <c r="C33" s="47"/>
      <c r="D33" s="48"/>
    </row>
    <row r="34" spans="1:4" ht="15.75">
      <c r="A34" s="44"/>
      <c r="B34" s="7" t="s">
        <v>8</v>
      </c>
      <c r="C34" s="7" t="s">
        <v>9</v>
      </c>
      <c r="D34" s="15" t="s">
        <v>10</v>
      </c>
    </row>
    <row r="35" spans="1:4" ht="15.75">
      <c r="A35" s="44" t="s">
        <v>34</v>
      </c>
      <c r="B35" s="8">
        <v>0</v>
      </c>
      <c r="C35" s="5">
        <f>IF(D3&gt;6,6,D3)</f>
        <v>0</v>
      </c>
      <c r="D35" s="45">
        <f>B35*C35</f>
        <v>0</v>
      </c>
    </row>
    <row r="36" spans="1:4" ht="15.75">
      <c r="A36" s="44" t="s">
        <v>35</v>
      </c>
      <c r="B36" s="8">
        <v>0.1</v>
      </c>
      <c r="C36" s="5">
        <f>IF(D3&gt;30,24,IF(AND(D3&gt;6,D3&lt;30),D3-6,0))</f>
        <v>0</v>
      </c>
      <c r="D36" s="45">
        <f>B36*C36</f>
        <v>0</v>
      </c>
    </row>
    <row r="37" spans="1:4" ht="15.75">
      <c r="A37" s="44" t="s">
        <v>36</v>
      </c>
      <c r="B37" s="8">
        <v>0.2</v>
      </c>
      <c r="C37" s="5">
        <f>IF(D3&gt;=54,24,IF(AND(D3&gt;30,D3&lt;54),D3-30,0))</f>
        <v>0</v>
      </c>
      <c r="D37" s="45">
        <f>B37*C37</f>
        <v>0</v>
      </c>
    </row>
    <row r="38" spans="1:4" ht="15.75">
      <c r="A38" s="44" t="s">
        <v>37</v>
      </c>
      <c r="B38" s="8">
        <v>0.6</v>
      </c>
      <c r="C38" s="5">
        <f>IF(D3&gt;54,D3-54,0)</f>
        <v>0</v>
      </c>
      <c r="D38" s="45">
        <f>B38*C38</f>
        <v>0</v>
      </c>
    </row>
    <row r="39" spans="1:4" ht="15.75">
      <c r="A39" s="44"/>
      <c r="B39" s="29"/>
      <c r="C39" s="46" t="s">
        <v>22</v>
      </c>
      <c r="D39" s="45">
        <f>SUM(D35:D38)</f>
        <v>0</v>
      </c>
    </row>
    <row r="40" spans="1:4" ht="15.75">
      <c r="A40" s="44"/>
      <c r="B40" s="29"/>
      <c r="C40" s="46" t="s">
        <v>15</v>
      </c>
      <c r="D40" s="45">
        <v>3</v>
      </c>
    </row>
    <row r="41" spans="1:4" ht="15.75">
      <c r="A41" s="44"/>
      <c r="B41" s="29"/>
      <c r="C41" s="9" t="s">
        <v>23</v>
      </c>
      <c r="D41" s="58">
        <f>D39+D40</f>
        <v>3</v>
      </c>
    </row>
    <row r="42" spans="1:4" ht="18.75" customHeight="1">
      <c r="A42" s="49"/>
      <c r="B42" s="50"/>
      <c r="C42" s="14" t="s">
        <v>20</v>
      </c>
      <c r="D42" s="16">
        <f>D41*1.1</f>
        <v>3.3000000000000003</v>
      </c>
    </row>
    <row r="43" spans="1:6" ht="15.75">
      <c r="A43" s="64" t="str">
        <f>Domestico!A43</f>
        <v>* Los importes resultantes son meramente orientativos, en ningún caso tendrán carácter vinculante ni contractual.</v>
      </c>
      <c r="B43" s="1"/>
      <c r="E43" s="2"/>
      <c r="F43" s="1"/>
    </row>
  </sheetData>
  <sheetProtection/>
  <printOptions/>
  <pageMargins left="0.75" right="0.75" top="1.0300925925925926" bottom="0.7754629629629629" header="0.5" footer="0.5"/>
  <pageSetup orientation="portrait" paperSize="9" r:id="rId2"/>
  <headerFooter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view="pageLayout" zoomScale="90" zoomScalePageLayoutView="90" workbookViewId="0" topLeftCell="A22">
      <selection activeCell="A27" sqref="A27:D28"/>
    </sheetView>
  </sheetViews>
  <sheetFormatPr defaultColWidth="11.00390625" defaultRowHeight="15.75"/>
  <cols>
    <col min="1" max="1" width="32.375" style="0" customWidth="1"/>
    <col min="3" max="3" width="11.875" style="0" customWidth="1"/>
    <col min="4" max="4" width="18.50390625" style="0" customWidth="1"/>
    <col min="5" max="5" width="33.875" style="0" customWidth="1"/>
    <col min="7" max="7" width="11.875" style="0" customWidth="1"/>
    <col min="8" max="8" width="19.00390625" style="0" customWidth="1"/>
  </cols>
  <sheetData>
    <row r="1" spans="1:4" ht="18.75">
      <c r="A1" s="51" t="s">
        <v>16</v>
      </c>
      <c r="B1" s="29"/>
      <c r="C1" s="29"/>
      <c r="D1" s="29"/>
    </row>
    <row r="2" spans="1:4" ht="15.75">
      <c r="A2" s="30" t="str">
        <f>Domestico!A2</f>
        <v>TRIMESTRE 2º 2016</v>
      </c>
      <c r="B2" s="30"/>
      <c r="C2" s="30"/>
      <c r="D2" s="30"/>
    </row>
    <row r="3" spans="1:4" s="4" customFormat="1" ht="26.25">
      <c r="A3" s="31"/>
      <c r="B3" s="32"/>
      <c r="C3" s="52" t="s">
        <v>17</v>
      </c>
      <c r="D3" s="61">
        <v>0</v>
      </c>
    </row>
    <row r="4" spans="1:4" s="4" customFormat="1" ht="15.75" customHeight="1">
      <c r="A4" s="33"/>
      <c r="B4" s="34"/>
      <c r="C4" s="10" t="s">
        <v>19</v>
      </c>
      <c r="D4" s="25">
        <f>D18</f>
        <v>16.5</v>
      </c>
    </row>
    <row r="5" spans="1:4" s="4" customFormat="1" ht="15.75" customHeight="1">
      <c r="A5" s="33"/>
      <c r="B5" s="35"/>
      <c r="C5" s="11" t="s">
        <v>18</v>
      </c>
      <c r="D5" s="21">
        <f>D25</f>
        <v>1.5</v>
      </c>
    </row>
    <row r="6" spans="1:4" s="4" customFormat="1" ht="15.75" customHeight="1">
      <c r="A6" s="33"/>
      <c r="B6" s="35"/>
      <c r="C6" s="11" t="s">
        <v>14</v>
      </c>
      <c r="D6" s="22">
        <f>D29</f>
        <v>0.5</v>
      </c>
    </row>
    <row r="7" spans="1:4" s="4" customFormat="1" ht="15.75" customHeight="1">
      <c r="A7" s="36"/>
      <c r="B7" s="37"/>
      <c r="C7" s="10" t="s">
        <v>20</v>
      </c>
      <c r="D7" s="23">
        <f>D34</f>
        <v>0</v>
      </c>
    </row>
    <row r="8" spans="1:4" s="4" customFormat="1" ht="24" customHeight="1">
      <c r="A8" s="38"/>
      <c r="B8" s="39"/>
      <c r="C8" s="19" t="s">
        <v>25</v>
      </c>
      <c r="D8" s="20">
        <f>SUM(D4:D7)</f>
        <v>18.5</v>
      </c>
    </row>
    <row r="9" spans="1:4" s="4" customFormat="1" ht="15.75" customHeight="1">
      <c r="A9" s="60"/>
      <c r="B9" s="40"/>
      <c r="C9" s="26"/>
      <c r="D9" s="59"/>
    </row>
    <row r="10" spans="1:4" s="4" customFormat="1" ht="30.75" customHeight="1">
      <c r="A10" s="27" t="s">
        <v>26</v>
      </c>
      <c r="B10" s="41"/>
      <c r="C10" s="24"/>
      <c r="D10" s="28"/>
    </row>
    <row r="11" spans="1:4" ht="15.75">
      <c r="A11" s="53" t="s">
        <v>0</v>
      </c>
      <c r="B11" s="42"/>
      <c r="C11" s="42"/>
      <c r="D11" s="43"/>
    </row>
    <row r="12" spans="1:4" ht="15.75">
      <c r="A12" s="44"/>
      <c r="B12" s="7" t="s">
        <v>1</v>
      </c>
      <c r="C12" s="7" t="s">
        <v>2</v>
      </c>
      <c r="D12" s="15" t="s">
        <v>3</v>
      </c>
    </row>
    <row r="13" spans="1:4" ht="15.75">
      <c r="A13" s="44" t="s">
        <v>38</v>
      </c>
      <c r="B13" s="3">
        <v>0.43</v>
      </c>
      <c r="C13" s="5">
        <f>IF(D3&gt;60,60,D3)</f>
        <v>0</v>
      </c>
      <c r="D13" s="45">
        <f>B13*C13</f>
        <v>0</v>
      </c>
    </row>
    <row r="14" spans="1:4" ht="15.75">
      <c r="A14" s="44" t="s">
        <v>39</v>
      </c>
      <c r="B14" s="3">
        <v>0.6</v>
      </c>
      <c r="C14" s="5">
        <f>IF(D3&gt;60,D3-60,0)</f>
        <v>0</v>
      </c>
      <c r="D14" s="45">
        <f>B14*C14</f>
        <v>0</v>
      </c>
    </row>
    <row r="15" spans="1:4" ht="15.75">
      <c r="A15" s="44"/>
      <c r="B15" s="29"/>
      <c r="C15" s="46" t="s">
        <v>4</v>
      </c>
      <c r="D15" s="45">
        <f>SUM(D13:D14)</f>
        <v>0</v>
      </c>
    </row>
    <row r="16" spans="1:4" ht="15.75">
      <c r="A16" s="44"/>
      <c r="B16" s="29"/>
      <c r="C16" s="46" t="s">
        <v>5</v>
      </c>
      <c r="D16" s="18">
        <v>15</v>
      </c>
    </row>
    <row r="17" spans="1:4" ht="15.75">
      <c r="A17" s="44"/>
      <c r="B17" s="29"/>
      <c r="C17" s="9" t="s">
        <v>6</v>
      </c>
      <c r="D17" s="54">
        <f>D15+D16</f>
        <v>15</v>
      </c>
    </row>
    <row r="18" spans="1:4" ht="15.75">
      <c r="A18" s="33"/>
      <c r="B18" s="12"/>
      <c r="C18" s="13" t="s">
        <v>19</v>
      </c>
      <c r="D18" s="17">
        <f>D17*1.1</f>
        <v>16.5</v>
      </c>
    </row>
    <row r="19" spans="1:4" ht="15.75">
      <c r="A19" s="53" t="s">
        <v>7</v>
      </c>
      <c r="B19" s="42"/>
      <c r="C19" s="42"/>
      <c r="D19" s="43">
        <v>1</v>
      </c>
    </row>
    <row r="20" spans="1:4" ht="15.75">
      <c r="A20" s="44"/>
      <c r="B20" s="7" t="s">
        <v>8</v>
      </c>
      <c r="C20" s="6" t="s">
        <v>9</v>
      </c>
      <c r="D20" s="15" t="s">
        <v>10</v>
      </c>
    </row>
    <row r="21" spans="1:4" ht="15.75">
      <c r="A21" s="44" t="s">
        <v>38</v>
      </c>
      <c r="B21" s="8">
        <v>0.12</v>
      </c>
      <c r="C21" s="5">
        <f>IF(D19=1,IF(D3&gt;60,60,D3),0)</f>
        <v>0</v>
      </c>
      <c r="D21" s="45">
        <f>B21*C21</f>
        <v>0</v>
      </c>
    </row>
    <row r="22" spans="1:4" ht="15.75">
      <c r="A22" s="44" t="s">
        <v>39</v>
      </c>
      <c r="B22" s="8">
        <v>0.16</v>
      </c>
      <c r="C22" s="5">
        <f>IF(D19=1,IF(D3&gt;60,D3-60,0),0)</f>
        <v>0</v>
      </c>
      <c r="D22" s="45">
        <f>B22*C22</f>
        <v>0</v>
      </c>
    </row>
    <row r="23" spans="1:4" ht="15.75">
      <c r="A23" s="44"/>
      <c r="B23" s="29"/>
      <c r="C23" s="46" t="s">
        <v>11</v>
      </c>
      <c r="D23" s="45">
        <f>SUM(D21:D22)</f>
        <v>0</v>
      </c>
    </row>
    <row r="24" spans="1:4" ht="15.75">
      <c r="A24" s="44"/>
      <c r="B24" s="29"/>
      <c r="C24" s="46" t="s">
        <v>12</v>
      </c>
      <c r="D24" s="45">
        <f>IF(D19=1,1.5,0)</f>
        <v>1.5</v>
      </c>
    </row>
    <row r="25" spans="1:4" ht="15.75">
      <c r="A25" s="33"/>
      <c r="B25" s="35"/>
      <c r="C25" s="55" t="s">
        <v>18</v>
      </c>
      <c r="D25" s="56">
        <f>SUM(D23:D24)</f>
        <v>1.5</v>
      </c>
    </row>
    <row r="26" spans="1:4" ht="15.75">
      <c r="A26" s="53" t="s">
        <v>13</v>
      </c>
      <c r="B26" s="42"/>
      <c r="C26" s="42"/>
      <c r="D26" s="43"/>
    </row>
    <row r="27" spans="1:4" ht="15.75">
      <c r="A27" s="44"/>
      <c r="B27" s="7"/>
      <c r="C27" s="7"/>
      <c r="D27" s="15" t="s">
        <v>10</v>
      </c>
    </row>
    <row r="28" spans="1:4" ht="15.75">
      <c r="A28" s="44" t="s">
        <v>21</v>
      </c>
      <c r="B28" s="8"/>
      <c r="C28" s="5"/>
      <c r="D28" s="45">
        <v>0.5</v>
      </c>
    </row>
    <row r="29" spans="1:4" ht="15.75">
      <c r="A29" s="33"/>
      <c r="B29" s="35"/>
      <c r="C29" s="55" t="s">
        <v>14</v>
      </c>
      <c r="D29" s="57">
        <f>D28</f>
        <v>0.5</v>
      </c>
    </row>
    <row r="30" spans="1:4" ht="15.75">
      <c r="A30" s="53" t="s">
        <v>24</v>
      </c>
      <c r="B30" s="42"/>
      <c r="C30" s="47"/>
      <c r="D30" s="48"/>
    </row>
    <row r="31" spans="1:4" ht="15.75">
      <c r="A31" s="44"/>
      <c r="B31" s="7" t="s">
        <v>8</v>
      </c>
      <c r="C31" s="7" t="s">
        <v>9</v>
      </c>
      <c r="D31" s="15" t="s">
        <v>10</v>
      </c>
    </row>
    <row r="32" spans="1:4" ht="15.75">
      <c r="A32" s="44" t="s">
        <v>21</v>
      </c>
      <c r="B32" s="8">
        <v>0.25</v>
      </c>
      <c r="C32" s="5">
        <f>D3</f>
        <v>0</v>
      </c>
      <c r="D32" s="45">
        <f>B32*C32</f>
        <v>0</v>
      </c>
    </row>
    <row r="33" spans="1:4" ht="15.75">
      <c r="A33" s="44"/>
      <c r="B33" s="29"/>
      <c r="C33" s="46" t="s">
        <v>22</v>
      </c>
      <c r="D33" s="45">
        <f>SUM(D32:D32)</f>
        <v>0</v>
      </c>
    </row>
    <row r="34" spans="1:4" ht="18.75" customHeight="1">
      <c r="A34" s="49"/>
      <c r="B34" s="50"/>
      <c r="C34" s="14" t="s">
        <v>20</v>
      </c>
      <c r="D34" s="16">
        <f>D33</f>
        <v>0</v>
      </c>
    </row>
    <row r="35" spans="1:6" ht="15.75">
      <c r="A35" s="2"/>
      <c r="B35" s="1"/>
      <c r="E35" s="2"/>
      <c r="F35" s="1"/>
    </row>
    <row r="37" spans="1:2" ht="15.75">
      <c r="A37" s="2" t="s">
        <v>28</v>
      </c>
      <c r="B37">
        <v>1</v>
      </c>
    </row>
    <row r="38" spans="1:2" ht="15.75">
      <c r="A38" s="2" t="s">
        <v>29</v>
      </c>
      <c r="B38">
        <v>1</v>
      </c>
    </row>
    <row r="43" ht="15.75">
      <c r="A43" s="65" t="str">
        <f>Domestico!A43</f>
        <v>* Los importes resultantes son meramente orientativos, en ningún caso tendrán carácter vinculante ni contractual.</v>
      </c>
    </row>
  </sheetData>
  <sheetProtection/>
  <printOptions/>
  <pageMargins left="0.75" right="0.75" top="1.0300925925925926" bottom="0.7754629629629629" header="0.5" footer="0.5"/>
  <pageSetup orientation="portrait" paperSize="9" r:id="rId2"/>
  <headerFooter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view="pageLayout" zoomScale="90" zoomScalePageLayoutView="90" workbookViewId="0" topLeftCell="A13">
      <selection activeCell="A25" sqref="A25"/>
    </sheetView>
  </sheetViews>
  <sheetFormatPr defaultColWidth="11.00390625" defaultRowHeight="15.75"/>
  <cols>
    <col min="1" max="1" width="32.375" style="0" customWidth="1"/>
    <col min="3" max="3" width="11.875" style="0" customWidth="1"/>
    <col min="4" max="4" width="18.50390625" style="0" customWidth="1"/>
    <col min="5" max="5" width="33.875" style="0" customWidth="1"/>
    <col min="7" max="7" width="11.875" style="0" customWidth="1"/>
    <col min="8" max="8" width="19.00390625" style="0" customWidth="1"/>
  </cols>
  <sheetData>
    <row r="1" spans="1:4" ht="18.75">
      <c r="A1" s="51" t="s">
        <v>16</v>
      </c>
      <c r="B1" s="29"/>
      <c r="C1" s="29"/>
      <c r="D1" s="29"/>
    </row>
    <row r="2" spans="1:4" ht="15.75">
      <c r="A2" s="30" t="str">
        <f>Domestico!A2</f>
        <v>TRIMESTRE 2º 2016</v>
      </c>
      <c r="B2" s="30"/>
      <c r="C2" s="30"/>
      <c r="D2" s="30"/>
    </row>
    <row r="3" spans="1:4" s="4" customFormat="1" ht="26.25">
      <c r="A3" s="31"/>
      <c r="B3" s="32"/>
      <c r="C3" s="52" t="s">
        <v>17</v>
      </c>
      <c r="D3" s="61">
        <v>0</v>
      </c>
    </row>
    <row r="4" spans="1:4" s="4" customFormat="1" ht="15.75" customHeight="1">
      <c r="A4" s="33"/>
      <c r="B4" s="34"/>
      <c r="C4" s="10" t="s">
        <v>19</v>
      </c>
      <c r="D4" s="25">
        <f>D17</f>
        <v>26.400000000000002</v>
      </c>
    </row>
    <row r="5" spans="1:4" s="4" customFormat="1" ht="15.75" customHeight="1">
      <c r="A5" s="33"/>
      <c r="B5" s="35"/>
      <c r="C5" s="11" t="s">
        <v>18</v>
      </c>
      <c r="D5" s="21">
        <f>D23</f>
        <v>1.8</v>
      </c>
    </row>
    <row r="6" spans="1:4" s="4" customFormat="1" ht="15.75" customHeight="1">
      <c r="A6" s="33"/>
      <c r="B6" s="35"/>
      <c r="C6" s="11" t="s">
        <v>14</v>
      </c>
      <c r="D6" s="22">
        <f>D27</f>
        <v>0.5</v>
      </c>
    </row>
    <row r="7" spans="1:4" s="4" customFormat="1" ht="15.75" customHeight="1">
      <c r="A7" s="36"/>
      <c r="B7" s="37"/>
      <c r="C7" s="10" t="s">
        <v>20</v>
      </c>
      <c r="D7" s="23">
        <f>D32</f>
        <v>0</v>
      </c>
    </row>
    <row r="8" spans="1:4" s="4" customFormat="1" ht="24" customHeight="1">
      <c r="A8" s="38"/>
      <c r="B8" s="39"/>
      <c r="C8" s="19" t="s">
        <v>25</v>
      </c>
      <c r="D8" s="20">
        <f>SUM(D4:D7)</f>
        <v>28.700000000000003</v>
      </c>
    </row>
    <row r="9" spans="1:4" s="4" customFormat="1" ht="15.75" customHeight="1">
      <c r="A9" s="60"/>
      <c r="B9" s="40"/>
      <c r="C9" s="26"/>
      <c r="D9" s="59"/>
    </row>
    <row r="10" spans="1:4" s="4" customFormat="1" ht="30.75" customHeight="1">
      <c r="A10" s="27" t="s">
        <v>26</v>
      </c>
      <c r="B10" s="41"/>
      <c r="C10" s="24"/>
      <c r="D10" s="28"/>
    </row>
    <row r="11" spans="1:4" ht="15.75">
      <c r="A11" s="53" t="s">
        <v>0</v>
      </c>
      <c r="B11" s="42"/>
      <c r="C11" s="42"/>
      <c r="D11" s="43"/>
    </row>
    <row r="12" spans="1:4" ht="15.75">
      <c r="A12" s="44"/>
      <c r="B12" s="7" t="s">
        <v>1</v>
      </c>
      <c r="C12" s="7" t="s">
        <v>2</v>
      </c>
      <c r="D12" s="15" t="s">
        <v>3</v>
      </c>
    </row>
    <row r="13" spans="1:4" ht="15.75">
      <c r="A13" s="44" t="s">
        <v>21</v>
      </c>
      <c r="B13" s="3">
        <v>0.4</v>
      </c>
      <c r="C13" s="5">
        <f>D3</f>
        <v>0</v>
      </c>
      <c r="D13" s="45">
        <f>B13*C13</f>
        <v>0</v>
      </c>
    </row>
    <row r="14" spans="1:4" ht="15.75">
      <c r="A14" s="44"/>
      <c r="B14" s="29"/>
      <c r="C14" s="46" t="s">
        <v>4</v>
      </c>
      <c r="D14" s="45">
        <f>SUM(D13:D13)</f>
        <v>0</v>
      </c>
    </row>
    <row r="15" spans="1:4" ht="15.75">
      <c r="A15" s="44"/>
      <c r="B15" s="29"/>
      <c r="C15" s="46" t="s">
        <v>5</v>
      </c>
      <c r="D15" s="18">
        <v>24</v>
      </c>
    </row>
    <row r="16" spans="1:4" ht="15.75">
      <c r="A16" s="44"/>
      <c r="B16" s="29"/>
      <c r="C16" s="9" t="s">
        <v>6</v>
      </c>
      <c r="D16" s="54">
        <f>SUM(D14:D15)</f>
        <v>24</v>
      </c>
    </row>
    <row r="17" spans="1:4" ht="15.75">
      <c r="A17" s="33"/>
      <c r="B17" s="12"/>
      <c r="C17" s="13" t="s">
        <v>19</v>
      </c>
      <c r="D17" s="17">
        <f>D16*1.1</f>
        <v>26.400000000000002</v>
      </c>
    </row>
    <row r="18" spans="1:4" ht="15.75">
      <c r="A18" s="53" t="s">
        <v>7</v>
      </c>
      <c r="B18" s="42"/>
      <c r="C18" s="42"/>
      <c r="D18" s="43">
        <v>1</v>
      </c>
    </row>
    <row r="19" spans="1:4" ht="15.75">
      <c r="A19" s="44"/>
      <c r="B19" s="7" t="s">
        <v>8</v>
      </c>
      <c r="C19" s="6" t="s">
        <v>9</v>
      </c>
      <c r="D19" s="15" t="s">
        <v>10</v>
      </c>
    </row>
    <row r="20" spans="1:4" ht="15.75">
      <c r="A20" s="44" t="s">
        <v>21</v>
      </c>
      <c r="B20" s="8">
        <v>0.15</v>
      </c>
      <c r="C20" s="5">
        <f>IF(D18=1,IF(B35=1,D3,0),0)</f>
        <v>0</v>
      </c>
      <c r="D20" s="45">
        <f>B20*C20</f>
        <v>0</v>
      </c>
    </row>
    <row r="21" spans="1:4" ht="15.75">
      <c r="A21" s="44"/>
      <c r="B21" s="29"/>
      <c r="C21" s="46" t="s">
        <v>11</v>
      </c>
      <c r="D21" s="45">
        <f>SUM(D20:D20)</f>
        <v>0</v>
      </c>
    </row>
    <row r="22" spans="1:4" ht="15.75">
      <c r="A22" s="44"/>
      <c r="B22" s="29"/>
      <c r="C22" s="46" t="s">
        <v>12</v>
      </c>
      <c r="D22" s="45">
        <f>IF(D18=1,1.8,0)</f>
        <v>1.8</v>
      </c>
    </row>
    <row r="23" spans="1:4" ht="15.75">
      <c r="A23" s="33"/>
      <c r="B23" s="35"/>
      <c r="C23" s="55" t="s">
        <v>18</v>
      </c>
      <c r="D23" s="56">
        <f>SUM(D21:D22)</f>
        <v>1.8</v>
      </c>
    </row>
    <row r="24" spans="1:4" ht="15.75">
      <c r="A24" s="53" t="s">
        <v>13</v>
      </c>
      <c r="B24" s="42"/>
      <c r="C24" s="42"/>
      <c r="D24" s="43"/>
    </row>
    <row r="25" spans="1:4" ht="15.75">
      <c r="A25" s="44"/>
      <c r="B25" s="7"/>
      <c r="C25" s="7"/>
      <c r="D25" s="15" t="s">
        <v>10</v>
      </c>
    </row>
    <row r="26" spans="1:4" ht="15.75">
      <c r="A26" s="44" t="s">
        <v>21</v>
      </c>
      <c r="B26" s="8"/>
      <c r="C26" s="5"/>
      <c r="D26" s="45">
        <v>0.5</v>
      </c>
    </row>
    <row r="27" spans="1:4" ht="15.75">
      <c r="A27" s="33"/>
      <c r="B27" s="35"/>
      <c r="C27" s="55" t="s">
        <v>14</v>
      </c>
      <c r="D27" s="57">
        <f>D26</f>
        <v>0.5</v>
      </c>
    </row>
    <row r="28" spans="1:4" ht="15.75">
      <c r="A28" s="53" t="s">
        <v>24</v>
      </c>
      <c r="B28" s="42"/>
      <c r="C28" s="47"/>
      <c r="D28" s="48"/>
    </row>
    <row r="29" spans="1:4" ht="15.75">
      <c r="A29" s="44"/>
      <c r="B29" s="7" t="s">
        <v>8</v>
      </c>
      <c r="C29" s="7" t="s">
        <v>9</v>
      </c>
      <c r="D29" s="15" t="s">
        <v>10</v>
      </c>
    </row>
    <row r="30" spans="1:4" ht="15.75">
      <c r="A30" s="44" t="s">
        <v>21</v>
      </c>
      <c r="B30" s="8">
        <v>0.25</v>
      </c>
      <c r="C30" s="5">
        <f>D3</f>
        <v>0</v>
      </c>
      <c r="D30" s="45">
        <f>B30*C30</f>
        <v>0</v>
      </c>
    </row>
    <row r="31" spans="1:4" ht="15.75">
      <c r="A31" s="44"/>
      <c r="B31" s="29"/>
      <c r="C31" s="46" t="s">
        <v>22</v>
      </c>
      <c r="D31" s="45">
        <f>SUM(D30:D30)</f>
        <v>0</v>
      </c>
    </row>
    <row r="32" spans="1:4" ht="18.75" customHeight="1">
      <c r="A32" s="49"/>
      <c r="B32" s="50"/>
      <c r="C32" s="14" t="s">
        <v>20</v>
      </c>
      <c r="D32" s="16">
        <f>D31</f>
        <v>0</v>
      </c>
    </row>
    <row r="33" spans="1:6" ht="15.75">
      <c r="A33" s="2"/>
      <c r="B33" s="1"/>
      <c r="E33" s="2"/>
      <c r="F33" s="1"/>
    </row>
    <row r="35" spans="1:2" ht="15.75">
      <c r="A35" s="2" t="s">
        <v>28</v>
      </c>
      <c r="B35">
        <v>1</v>
      </c>
    </row>
    <row r="36" spans="1:2" ht="15.75">
      <c r="A36" s="2" t="s">
        <v>29</v>
      </c>
      <c r="B36">
        <v>1</v>
      </c>
    </row>
    <row r="43" ht="15.75">
      <c r="A43" s="65" t="str">
        <f>Domestico!A43</f>
        <v>* Los importes resultantes son meramente orientativos, en ningún caso tendrán carácter vinculante ni contractual.</v>
      </c>
    </row>
  </sheetData>
  <sheetProtection/>
  <printOptions/>
  <pageMargins left="0.75" right="0.75" top="1.0300925925925926" bottom="0.7754629629629629" header="0.5" footer="0.5"/>
  <pageSetup orientation="portrait" paperSize="9" r:id="rId2"/>
  <headerFooter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view="pageLayout" zoomScale="90" zoomScalePageLayoutView="90" workbookViewId="0" topLeftCell="A4">
      <selection activeCell="D41" sqref="D41"/>
    </sheetView>
  </sheetViews>
  <sheetFormatPr defaultColWidth="11.00390625" defaultRowHeight="15.75"/>
  <cols>
    <col min="1" max="1" width="32.375" style="0" customWidth="1"/>
    <col min="3" max="3" width="11.875" style="0" customWidth="1"/>
    <col min="4" max="4" width="18.50390625" style="0" customWidth="1"/>
    <col min="5" max="5" width="33.875" style="0" customWidth="1"/>
    <col min="7" max="7" width="11.875" style="0" customWidth="1"/>
    <col min="8" max="8" width="19.00390625" style="0" customWidth="1"/>
  </cols>
  <sheetData>
    <row r="1" spans="1:4" ht="18.75">
      <c r="A1" s="51" t="s">
        <v>16</v>
      </c>
      <c r="B1" s="29"/>
      <c r="C1" s="29"/>
      <c r="D1" s="29"/>
    </row>
    <row r="2" spans="1:4" ht="15.75">
      <c r="A2" s="30" t="str">
        <f>Domestico!A2</f>
        <v>TRIMESTRE 2º 2016</v>
      </c>
      <c r="B2" s="30"/>
      <c r="C2" s="30"/>
      <c r="D2" s="30"/>
    </row>
    <row r="3" spans="1:4" s="4" customFormat="1" ht="26.25">
      <c r="A3" s="31"/>
      <c r="B3" s="32"/>
      <c r="C3" s="52" t="s">
        <v>17</v>
      </c>
      <c r="D3" s="61">
        <v>0</v>
      </c>
    </row>
    <row r="4" spans="1:4" s="4" customFormat="1" ht="15.75" customHeight="1">
      <c r="A4" s="33"/>
      <c r="B4" s="34"/>
      <c r="C4" s="10" t="s">
        <v>19</v>
      </c>
      <c r="D4" s="25">
        <f>D15</f>
        <v>22</v>
      </c>
    </row>
    <row r="5" spans="1:4" s="4" customFormat="1" ht="15.75" customHeight="1">
      <c r="A5" s="36"/>
      <c r="B5" s="37"/>
      <c r="C5" s="10" t="s">
        <v>20</v>
      </c>
      <c r="D5" s="23">
        <f>D21</f>
        <v>0</v>
      </c>
    </row>
    <row r="6" spans="1:4" s="4" customFormat="1" ht="24" customHeight="1">
      <c r="A6" s="38"/>
      <c r="B6" s="39"/>
      <c r="C6" s="19" t="s">
        <v>25</v>
      </c>
      <c r="D6" s="20">
        <f>SUM(D4:D5)</f>
        <v>22</v>
      </c>
    </row>
    <row r="7" spans="1:4" s="4" customFormat="1" ht="15.75" customHeight="1">
      <c r="A7" s="60"/>
      <c r="B7" s="40"/>
      <c r="C7" s="26"/>
      <c r="D7" s="59"/>
    </row>
    <row r="8" spans="1:4" s="4" customFormat="1" ht="30.75" customHeight="1">
      <c r="A8" s="27" t="s">
        <v>26</v>
      </c>
      <c r="B8" s="41"/>
      <c r="C8" s="24"/>
      <c r="D8" s="28"/>
    </row>
    <row r="9" spans="1:4" ht="15.75">
      <c r="A9" s="53" t="s">
        <v>0</v>
      </c>
      <c r="B9" s="42"/>
      <c r="C9" s="42"/>
      <c r="D9" s="43"/>
    </row>
    <row r="10" spans="1:4" ht="15.75">
      <c r="A10" s="44"/>
      <c r="B10" s="7" t="s">
        <v>1</v>
      </c>
      <c r="C10" s="7" t="s">
        <v>2</v>
      </c>
      <c r="D10" s="15" t="s">
        <v>3</v>
      </c>
    </row>
    <row r="11" spans="1:4" ht="15.75">
      <c r="A11" s="44" t="s">
        <v>21</v>
      </c>
      <c r="B11" s="3">
        <v>0.2</v>
      </c>
      <c r="C11" s="5">
        <f>D3</f>
        <v>0</v>
      </c>
      <c r="D11" s="45">
        <f>B11*C11</f>
        <v>0</v>
      </c>
    </row>
    <row r="12" spans="1:4" ht="15.75">
      <c r="A12" s="44"/>
      <c r="B12" s="29"/>
      <c r="C12" s="46" t="s">
        <v>4</v>
      </c>
      <c r="D12" s="45">
        <f>SUM(D11:D11)</f>
        <v>0</v>
      </c>
    </row>
    <row r="13" spans="1:4" ht="15.75">
      <c r="A13" s="44"/>
      <c r="B13" s="29"/>
      <c r="C13" s="46" t="s">
        <v>5</v>
      </c>
      <c r="D13" s="18">
        <v>20</v>
      </c>
    </row>
    <row r="14" spans="1:4" ht="15.75">
      <c r="A14" s="44"/>
      <c r="B14" s="29"/>
      <c r="C14" s="9" t="s">
        <v>6</v>
      </c>
      <c r="D14" s="54">
        <f>SUM(D12:D13)</f>
        <v>20</v>
      </c>
    </row>
    <row r="15" spans="1:4" ht="15.75">
      <c r="A15" s="33"/>
      <c r="B15" s="12"/>
      <c r="C15" s="13" t="s">
        <v>19</v>
      </c>
      <c r="D15" s="17">
        <f>D14*1.1</f>
        <v>22</v>
      </c>
    </row>
    <row r="16" spans="1:4" ht="15.75">
      <c r="A16" s="53" t="s">
        <v>24</v>
      </c>
      <c r="B16" s="42"/>
      <c r="C16" s="47"/>
      <c r="D16" s="48"/>
    </row>
    <row r="17" spans="1:4" ht="15.75">
      <c r="A17" s="44"/>
      <c r="B17" s="7" t="s">
        <v>8</v>
      </c>
      <c r="C17" s="7" t="s">
        <v>9</v>
      </c>
      <c r="D17" s="15" t="s">
        <v>10</v>
      </c>
    </row>
    <row r="18" spans="1:4" ht="15.75">
      <c r="A18" s="44" t="s">
        <v>21</v>
      </c>
      <c r="B18" s="8">
        <v>0.25</v>
      </c>
      <c r="C18" s="5">
        <f>D3</f>
        <v>0</v>
      </c>
      <c r="D18" s="45">
        <f>B18*C18</f>
        <v>0</v>
      </c>
    </row>
    <row r="19" spans="1:4" ht="15.75">
      <c r="A19" s="44"/>
      <c r="B19" s="29"/>
      <c r="C19" s="46" t="s">
        <v>22</v>
      </c>
      <c r="D19" s="45">
        <f>SUM(D18:D18)</f>
        <v>0</v>
      </c>
    </row>
    <row r="20" spans="1:4" ht="15.75">
      <c r="A20" s="44"/>
      <c r="B20" s="29"/>
      <c r="C20" s="46" t="s">
        <v>30</v>
      </c>
      <c r="D20" s="45">
        <f>D19*0.8</f>
        <v>0</v>
      </c>
    </row>
    <row r="21" spans="1:4" ht="18.75" customHeight="1">
      <c r="A21" s="49"/>
      <c r="B21" s="50"/>
      <c r="C21" s="14" t="s">
        <v>20</v>
      </c>
      <c r="D21" s="16">
        <f>D20*1.1</f>
        <v>0</v>
      </c>
    </row>
    <row r="22" spans="1:6" ht="15.75">
      <c r="A22" s="2"/>
      <c r="B22" s="1"/>
      <c r="E22" s="2"/>
      <c r="F22" s="1"/>
    </row>
    <row r="24" ht="15.75">
      <c r="A24" s="2"/>
    </row>
    <row r="25" ht="15.75">
      <c r="A25" s="2"/>
    </row>
    <row r="43" ht="15.75">
      <c r="A43" s="65" t="str">
        <f>Domestico!A43</f>
        <v>* Los importes resultantes son meramente orientativos, en ningún caso tendrán carácter vinculante ni contractual.</v>
      </c>
    </row>
  </sheetData>
  <sheetProtection/>
  <printOptions/>
  <pageMargins left="0.75" right="0.75" top="1.0300925925925926" bottom="0.7754629629629629" header="0.5" footer="0.5"/>
  <pageSetup orientation="portrait" paperSize="9" r:id="rId2"/>
  <headerFooter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alcalde</cp:lastModifiedBy>
  <cp:lastPrinted>2014-10-09T11:53:29Z</cp:lastPrinted>
  <dcterms:created xsi:type="dcterms:W3CDTF">2013-02-21T14:48:13Z</dcterms:created>
  <dcterms:modified xsi:type="dcterms:W3CDTF">2016-08-30T10:49:40Z</dcterms:modified>
  <cp:category/>
  <cp:version/>
  <cp:contentType/>
  <cp:contentStatus/>
</cp:coreProperties>
</file>